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.xakimov\Desktop\UTG SAYT\Iqtisodiy taxlil\"/>
    </mc:Choice>
  </mc:AlternateContent>
  <xr:revisionPtr revIDLastSave="0" documentId="8_{46E3C128-A318-4E45-91AD-21E8506F3FC5}" xr6:coauthVersionLast="47" xr6:coauthVersionMax="47" xr10:uidLastSave="{00000000-0000-0000-0000-000000000000}"/>
  <bookViews>
    <workbookView xWindow="-120" yWindow="-120" windowWidth="29040" windowHeight="15840" xr2:uid="{66E1D525-4786-44F7-ACEC-53E9B2332F09}"/>
  </bookViews>
  <sheets>
    <sheet name="2026 1 полуг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9" i="3" l="1"/>
  <c r="L25" i="3"/>
  <c r="I5" i="3"/>
  <c r="I4" i="3"/>
  <c r="F32" i="3" l="1"/>
  <c r="G32" i="3" s="1"/>
  <c r="H32" i="3" s="1"/>
  <c r="F30" i="3"/>
  <c r="G30" i="3" s="1"/>
  <c r="H30" i="3" s="1"/>
  <c r="J32" i="3" l="1"/>
  <c r="K32" i="3"/>
  <c r="K30" i="3"/>
  <c r="J30" i="3"/>
  <c r="H5" i="3" l="1"/>
  <c r="H4" i="3" s="1"/>
  <c r="F7" i="3"/>
  <c r="E5" i="3" l="1"/>
  <c r="E4" i="3" s="1"/>
  <c r="K28" i="3" l="1"/>
  <c r="J28" i="3"/>
  <c r="G28" i="3"/>
  <c r="F28" i="3"/>
  <c r="K27" i="3"/>
  <c r="J27" i="3"/>
  <c r="G27" i="3"/>
  <c r="F27" i="3"/>
  <c r="J26" i="3"/>
  <c r="K25" i="3"/>
  <c r="J25" i="3"/>
  <c r="G25" i="3"/>
  <c r="F25" i="3"/>
  <c r="K24" i="3"/>
  <c r="J24" i="3"/>
  <c r="G24" i="3"/>
  <c r="F24" i="3"/>
  <c r="K23" i="3"/>
  <c r="J23" i="3"/>
  <c r="G23" i="3"/>
  <c r="F23" i="3"/>
  <c r="K22" i="3"/>
  <c r="J22" i="3"/>
  <c r="G22" i="3"/>
  <c r="F22" i="3"/>
  <c r="K21" i="3"/>
  <c r="J21" i="3"/>
  <c r="G21" i="3"/>
  <c r="F21" i="3"/>
  <c r="K20" i="3"/>
  <c r="J20" i="3"/>
  <c r="G20" i="3"/>
  <c r="F20" i="3"/>
  <c r="K19" i="3"/>
  <c r="J19" i="3"/>
  <c r="G19" i="3"/>
  <c r="F19" i="3"/>
  <c r="K18" i="3"/>
  <c r="G18" i="3"/>
  <c r="F18" i="3"/>
  <c r="G17" i="3"/>
  <c r="F17" i="3"/>
  <c r="K16" i="3"/>
  <c r="J16" i="3"/>
  <c r="G16" i="3"/>
  <c r="F16" i="3"/>
  <c r="K15" i="3"/>
  <c r="J15" i="3"/>
  <c r="G15" i="3"/>
  <c r="F15" i="3"/>
  <c r="K14" i="3"/>
  <c r="J14" i="3"/>
  <c r="G14" i="3"/>
  <c r="F14" i="3"/>
  <c r="K13" i="3"/>
  <c r="J13" i="3"/>
  <c r="G13" i="3"/>
  <c r="F13" i="3"/>
  <c r="K12" i="3"/>
  <c r="J12" i="3"/>
  <c r="G12" i="3"/>
  <c r="F12" i="3"/>
  <c r="K11" i="3"/>
  <c r="J11" i="3"/>
  <c r="G11" i="3"/>
  <c r="F11" i="3"/>
  <c r="K10" i="3"/>
  <c r="J10" i="3"/>
  <c r="G10" i="3"/>
  <c r="F10" i="3"/>
  <c r="K9" i="3"/>
  <c r="J9" i="3"/>
  <c r="G9" i="3"/>
  <c r="F9" i="3"/>
  <c r="K8" i="3"/>
  <c r="J8" i="3"/>
  <c r="G8" i="3"/>
  <c r="F8" i="3"/>
  <c r="K7" i="3"/>
  <c r="J7" i="3"/>
  <c r="G7" i="3"/>
  <c r="K6" i="3"/>
  <c r="J6" i="3"/>
  <c r="G6" i="3"/>
  <c r="F6" i="3"/>
  <c r="F5" i="3" l="1"/>
  <c r="F4" i="3" s="1"/>
  <c r="G5" i="3"/>
  <c r="G4" i="3" s="1"/>
  <c r="J18" i="3"/>
  <c r="F26" i="3"/>
  <c r="K26" i="3"/>
  <c r="J5" i="3"/>
  <c r="G26" i="3"/>
  <c r="K5" i="3"/>
  <c r="K4" i="3" l="1"/>
  <c r="J4" i="3"/>
  <c r="J17" i="3"/>
  <c r="K17" i="3"/>
</calcChain>
</file>

<file path=xl/sharedStrings.xml><?xml version="1.0" encoding="utf-8"?>
<sst xmlns="http://schemas.openxmlformats.org/spreadsheetml/2006/main" count="119" uniqueCount="115">
  <si>
    <t>Xarajat turlari</t>
  </si>
  <si>
    <t>Харажат турлари</t>
  </si>
  <si>
    <t>Виды затрат</t>
  </si>
  <si>
    <t>Cost Types</t>
  </si>
  <si>
    <t>Reja</t>
  </si>
  <si>
    <t>Режа</t>
  </si>
  <si>
    <t>План</t>
  </si>
  <si>
    <t>Plan</t>
  </si>
  <si>
    <t>Ishlab chiqarish xarajatlari</t>
  </si>
  <si>
    <t>Ишлаб чиқариш харажатлари</t>
  </si>
  <si>
    <t>Затраты на производство</t>
  </si>
  <si>
    <t>Production costs</t>
  </si>
  <si>
    <t>Ishlab chiqarish material xarajatlari</t>
  </si>
  <si>
    <t>Ишлаб чиқариш материал харажатлари</t>
  </si>
  <si>
    <t>Затраты на производство материалов</t>
  </si>
  <si>
    <t>Production material costs</t>
  </si>
  <si>
    <t>xom ashyo sotib olish</t>
  </si>
  <si>
    <t>хом ашё сотиб олиш</t>
  </si>
  <si>
    <t>закупка сырья</t>
  </si>
  <si>
    <t>purchase of raw materials</t>
  </si>
  <si>
    <t>ishlab chiqarishga oid material xarajatlar</t>
  </si>
  <si>
    <t>ишлаб чиқаришга оид материал харажатлар</t>
  </si>
  <si>
    <t>материальные затраты, связанные с производством</t>
  </si>
  <si>
    <t>material costs related to production</t>
  </si>
  <si>
    <t>ishlab chiqarishga oid ish va xizmatlar</t>
  </si>
  <si>
    <t>ишлаб чиқаришга оид иш ва хизматлар</t>
  </si>
  <si>
    <t>работы и услуги, связанные с производством</t>
  </si>
  <si>
    <t>work and services related to production</t>
  </si>
  <si>
    <t>tabiiy xom ashyo</t>
  </si>
  <si>
    <t>табиий хом ашё</t>
  </si>
  <si>
    <t>натуральное сырье</t>
  </si>
  <si>
    <t>natural raw materials</t>
  </si>
  <si>
    <t>yoqilg‘i moylash mahsulotlari xarajatlari</t>
  </si>
  <si>
    <t>ёқилғи мойлаш маҳсулотлари харажатлари</t>
  </si>
  <si>
    <t>затраты на горюче-смазочные материалы</t>
  </si>
  <si>
    <t>costs of fuel and lubricants</t>
  </si>
  <si>
    <t>elektr energiya xarajatlari</t>
  </si>
  <si>
    <t>электр энергия харажатлари</t>
  </si>
  <si>
    <t>затраты на электроэнергию</t>
  </si>
  <si>
    <t>electricity costs</t>
  </si>
  <si>
    <t>O‘z ehtiyojlari va texnologik yo‘qotishlar</t>
  </si>
  <si>
    <t>Ўз эҳтиёжлари ва технологик йўқотишлар</t>
  </si>
  <si>
    <t>Собственные нужды и технологические потери</t>
  </si>
  <si>
    <t>Own needs and technological losses</t>
  </si>
  <si>
    <t>Ish haqi xarajatlari</t>
  </si>
  <si>
    <t>Иш ҳақи харажатлари</t>
  </si>
  <si>
    <t>Затраты на оплату труда</t>
  </si>
  <si>
    <t>Labor costs</t>
  </si>
  <si>
    <t>ijtimoiy soliq</t>
  </si>
  <si>
    <t>ижтимоий солиқ</t>
  </si>
  <si>
    <t>социальный налог</t>
  </si>
  <si>
    <t>social tax</t>
  </si>
  <si>
    <t>Ishlab chiqarish bilan bog‘liq asosiy vositalarning eskirishi</t>
  </si>
  <si>
    <t>Ишлаб чиқариш билан боғлиқ асосий воситаларнинг эскириши</t>
  </si>
  <si>
    <t>Амортизация основных средств, связанных с производством</t>
  </si>
  <si>
    <t>Depreciation of fixed assets related to production</t>
  </si>
  <si>
    <t>Boshqa ishlab chiqarishga oid xarajatlar</t>
  </si>
  <si>
    <t>Бошқа ишлаб чиқаришга оид харажатлар</t>
  </si>
  <si>
    <t>Прочие производственные затраты</t>
  </si>
  <si>
    <t>Other production costs</t>
  </si>
  <si>
    <t>Davr xarajatlari</t>
  </si>
  <si>
    <t>Давр харажатлари</t>
  </si>
  <si>
    <t>Затраты периода</t>
  </si>
  <si>
    <t>Period costs</t>
  </si>
  <si>
    <t>Ma’muriy xarajatlar</t>
  </si>
  <si>
    <t>Маъмурий харажатлар</t>
  </si>
  <si>
    <t>Административные затраты</t>
  </si>
  <si>
    <t>Administrative expenses</t>
  </si>
  <si>
    <t>boshqaruv xodimlarining ish haqi xarajatlari</t>
  </si>
  <si>
    <t>бошқарув ходимларининг иш ҳақи харажатлари</t>
  </si>
  <si>
    <t>расходы на заработную плату управленческого персонала</t>
  </si>
  <si>
    <t>management personnel salary costs</t>
  </si>
  <si>
    <t>ma’muriy asosiy vositalar eskirishi</t>
  </si>
  <si>
    <t>маъмурий асосий воситалар эскириши</t>
  </si>
  <si>
    <t>устаревание административных основных средств</t>
  </si>
  <si>
    <t>obsolescence of administrative fixed assets</t>
  </si>
  <si>
    <t>boshqa boshqaruv xarajatlari</t>
  </si>
  <si>
    <t>бошқа бошқарув харажатлари</t>
  </si>
  <si>
    <t>прочие управленческие расходы</t>
  </si>
  <si>
    <t>other management costs</t>
  </si>
  <si>
    <t>Boshqa operatsion xarajatlar</t>
  </si>
  <si>
    <t>Бошқа операцион харажатлар</t>
  </si>
  <si>
    <t>Прочие операционные расходы</t>
  </si>
  <si>
    <t>Other operating expenses</t>
  </si>
  <si>
    <t>soliq va yig‘imlar bo‘yicha budjetga to‘lovlar</t>
  </si>
  <si>
    <t>солиқ ва йиғимлар бўйича бюджетга тўловлар</t>
  </si>
  <si>
    <t>платежи в бюджет по налогам и сборам</t>
  </si>
  <si>
    <t>payments to the budget for taxes and fees</t>
  </si>
  <si>
    <t>nomoddiy xizmatlar va bank xizmati to‘lovlari</t>
  </si>
  <si>
    <t>номоддий хизматлар ва банк хизмати тўловлари</t>
  </si>
  <si>
    <t>нематериальные услуги и плата за банковские услуги</t>
  </si>
  <si>
    <t>intangible services and bank service charges</t>
  </si>
  <si>
    <t>kompensatsiya va rag‘batlantirish tusidagi to‘lovlar</t>
  </si>
  <si>
    <t>компенсация ва рағбатлантириш тусидаги тўловлар</t>
  </si>
  <si>
    <t>компенсационные и стимулирующие выплаты</t>
  </si>
  <si>
    <t>compensation and incentive payments</t>
  </si>
  <si>
    <t>homiylik xarajatlari</t>
  </si>
  <si>
    <t>ҳомийлик харажатлари</t>
  </si>
  <si>
    <t>спонсорские расходы</t>
  </si>
  <si>
    <t>sponsorship costs</t>
  </si>
  <si>
    <t>boshqa operatsion xarajatlar</t>
  </si>
  <si>
    <t xml:space="preserve">бошқа операцион харажатлар </t>
  </si>
  <si>
    <t>прочие операционные расходы</t>
  </si>
  <si>
    <t>other operating expenses</t>
  </si>
  <si>
    <t>Amalda</t>
  </si>
  <si>
    <t>Farq</t>
  </si>
  <si>
    <t>Foiz</t>
  </si>
  <si>
    <t>mlrd. so‘m</t>
  </si>
  <si>
    <t>2026 yil 1-yarim yilligi bo‘yicha O‘ztransgaz AJning operatsion xarajatlari to‘g‘risidagi ma’lumot /Информация об операционных расходах АО «Узтрансгаз» за 1 полугодие 2026 года/Information on the operational expenses of JSC “Uztransgaz” for the First Half of 2026</t>
  </si>
  <si>
    <t>Obyektlarni qurish, rekonstruksiya qilish va kapital taʼmirlash ishlari</t>
  </si>
  <si>
    <t>Avtomototransport vositalarini sotib olish va saqlash xarajatlari</t>
  </si>
  <si>
    <r>
      <t>Izoh:</t>
    </r>
    <r>
      <rPr>
        <sz val="12"/>
        <color rgb="FF000000"/>
        <rFont val="Calibri"/>
        <family val="2"/>
        <charset val="204"/>
        <scheme val="minor"/>
      </rPr>
      <t xml:space="preserve"> 2026-yil I-yarim yillik xarajatlar rejasining ijrosi (tezkor) ma’lumotlar asosida tayyorlangan. 2026-yil 20-iyl kuniga qadar amaldagi xarajatlar bo‘yicha aniqlik kiritilishi mumkin.</t>
    </r>
  </si>
  <si>
    <r>
      <t>Изоҳ:</t>
    </r>
    <r>
      <rPr>
        <sz val="12"/>
        <color rgb="FF000000"/>
        <rFont val="Calibri"/>
        <family val="2"/>
        <charset val="204"/>
        <scheme val="minor"/>
      </rPr>
      <t xml:space="preserve"> 2026-йил I-ярим йиллик харажатлар режасининг ижроси (тезкор) маълумотлар асосида тайёрланган. 2026-йил 20-июл кунига қадар амалдаги харажатлар бўйича аниқлик киритилиши мумкин.</t>
    </r>
  </si>
  <si>
    <r>
      <rPr>
        <b/>
        <sz val="12"/>
        <color theme="1"/>
        <rFont val="Calibri"/>
        <family val="2"/>
        <charset val="204"/>
        <scheme val="minor"/>
      </rPr>
      <t>Примечание:</t>
    </r>
    <r>
      <rPr>
        <sz val="12"/>
        <color theme="1"/>
        <rFont val="Calibri"/>
        <family val="2"/>
        <charset val="204"/>
        <scheme val="minor"/>
      </rPr>
      <t xml:space="preserve"> Отчет о затратах за I полугодие 2026 года подготовлен на основе предварительных данных. Уточненные данные по фактических расходах будут предоставлены после 20 июля 2026 года.</t>
    </r>
  </si>
  <si>
    <r>
      <rPr>
        <b/>
        <sz val="12"/>
        <color theme="1"/>
        <rFont val="Calibri"/>
        <family val="2"/>
        <charset val="204"/>
        <scheme val="minor"/>
      </rPr>
      <t>Note:</t>
    </r>
    <r>
      <rPr>
        <sz val="12"/>
        <color theme="1"/>
        <rFont val="Calibri"/>
        <family val="2"/>
        <charset val="204"/>
        <scheme val="minor"/>
      </rPr>
      <t xml:space="preserve"> The cost report for the first half of 2026 has been prepared based on preliminary data. Updated data on actual expenses will be provided after July 20, 2026.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</si>
</sst>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"/>
    <numFmt numFmtId="165" formatCode="_-* #,##0.00\ _₽_-;\-* #,##0.00\ _₽_-;_-* &quot;-&quot;??\ _₽_-;_-@_-"/>
  </numFmts>
  <fonts count="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i/>
      <sz val="12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6">
    <xf numFmtId="0" fontId="0" fillId="0" borderId="0" xfId="0"/>
    <xf numFmtId="0" fontId="2" fillId="0" borderId="0" xfId="0" applyFont="1"/>
    <xf numFmtId="43" fontId="2" fillId="0" borderId="0" xfId="1" applyFont="1" applyAlignment="1">
      <alignment horizontal="center" vertical="center"/>
    </xf>
    <xf numFmtId="9" fontId="2" fillId="0" borderId="0" xfId="2" applyFont="1" applyAlignment="1">
      <alignment horizontal="center" vertical="center"/>
    </xf>
    <xf numFmtId="0" fontId="3" fillId="0" borderId="0" xfId="0" applyFont="1"/>
    <xf numFmtId="43" fontId="3" fillId="0" borderId="0" xfId="1" applyFont="1" applyAlignment="1">
      <alignment horizontal="center" vertical="center"/>
    </xf>
    <xf numFmtId="9" fontId="3" fillId="0" borderId="0" xfId="2" applyFont="1" applyAlignment="1">
      <alignment horizontal="center" vertical="center"/>
    </xf>
    <xf numFmtId="43" fontId="4" fillId="0" borderId="0" xfId="1" applyFont="1" applyFill="1" applyAlignment="1">
      <alignment horizontal="center" vertical="center"/>
    </xf>
    <xf numFmtId="9" fontId="4" fillId="0" borderId="0" xfId="2" applyFont="1" applyFill="1" applyAlignment="1">
      <alignment horizontal="center" vertical="center"/>
    </xf>
    <xf numFmtId="43" fontId="2" fillId="0" borderId="0" xfId="1" applyFont="1" applyFill="1" applyAlignment="1">
      <alignment horizontal="center" vertical="center"/>
    </xf>
    <xf numFmtId="9" fontId="2" fillId="0" borderId="0" xfId="2" applyFont="1" applyFill="1" applyAlignment="1">
      <alignment horizontal="center" vertical="center"/>
    </xf>
    <xf numFmtId="43" fontId="0" fillId="0" borderId="0" xfId="1" applyFont="1" applyFill="1"/>
    <xf numFmtId="0" fontId="2" fillId="0" borderId="0" xfId="0" applyFont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43" fontId="0" fillId="2" borderId="0" xfId="1" applyFont="1" applyFill="1" applyAlignment="1">
      <alignment horizontal="center" vertical="center"/>
    </xf>
    <xf numFmtId="43" fontId="2" fillId="2" borderId="0" xfId="1" applyFont="1" applyFill="1" applyAlignment="1">
      <alignment horizontal="center" vertical="center"/>
    </xf>
    <xf numFmtId="9" fontId="2" fillId="2" borderId="0" xfId="2" applyFont="1" applyFill="1" applyAlignment="1">
      <alignment horizontal="center" vertical="center"/>
    </xf>
    <xf numFmtId="164" fontId="0" fillId="2" borderId="0" xfId="0" applyNumberForma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0" fillId="2" borderId="0" xfId="0" applyFill="1"/>
    <xf numFmtId="43" fontId="3" fillId="2" borderId="0" xfId="1" applyFont="1" applyFill="1" applyAlignment="1">
      <alignment horizontal="center" vertical="center"/>
    </xf>
    <xf numFmtId="43" fontId="4" fillId="2" borderId="0" xfId="1" applyFont="1" applyFill="1" applyAlignment="1">
      <alignment horizontal="center" vertical="center"/>
    </xf>
    <xf numFmtId="165" fontId="0" fillId="0" borderId="0" xfId="0" applyNumberFormat="1"/>
    <xf numFmtId="0" fontId="2" fillId="0" borderId="0" xfId="0" applyFont="1" applyAlignment="1">
      <alignment horizontal="center" vertic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642A01-2661-4F83-97E8-04E4767AE0AB}">
  <dimension ref="A1:L244"/>
  <sheetViews>
    <sheetView tabSelected="1" zoomScale="85" zoomScaleNormal="85" workbookViewId="0">
      <selection activeCell="I9" sqref="I9"/>
    </sheetView>
  </sheetViews>
  <sheetFormatPr defaultRowHeight="15.75" x14ac:dyDescent="0.25"/>
  <cols>
    <col min="1" max="1" width="44.75" customWidth="1"/>
    <col min="2" max="4" width="39.75" customWidth="1"/>
    <col min="5" max="8" width="13.5" customWidth="1"/>
    <col min="9" max="9" width="13.5" style="21" customWidth="1"/>
    <col min="10" max="10" width="13.75" customWidth="1"/>
    <col min="11" max="11" width="9.5" customWidth="1"/>
  </cols>
  <sheetData>
    <row r="1" spans="1:11" ht="47.25" customHeight="1" x14ac:dyDescent="0.25">
      <c r="A1" s="25" t="s">
        <v>108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11" x14ac:dyDescent="0.25">
      <c r="I2"/>
      <c r="K2" s="13" t="s">
        <v>107</v>
      </c>
    </row>
    <row r="3" spans="1:1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104</v>
      </c>
      <c r="J3" s="1" t="s">
        <v>105</v>
      </c>
      <c r="K3" s="1" t="s">
        <v>106</v>
      </c>
    </row>
    <row r="4" spans="1:11" s="1" customFormat="1" x14ac:dyDescent="0.25">
      <c r="A4" s="1" t="s">
        <v>8</v>
      </c>
      <c r="B4" s="1" t="s">
        <v>9</v>
      </c>
      <c r="C4" s="1" t="s">
        <v>10</v>
      </c>
      <c r="D4" s="1" t="s">
        <v>11</v>
      </c>
      <c r="E4" s="2">
        <f>E5+E13+E14+E15+E16</f>
        <v>4797.8153725132743</v>
      </c>
      <c r="F4" s="2">
        <f>F5+F13+F14+F15+F16</f>
        <v>4797.8153725132743</v>
      </c>
      <c r="G4" s="2">
        <f>G5+G13+G14+G15+G16</f>
        <v>4797.8153725132743</v>
      </c>
      <c r="H4" s="2">
        <f>H5+H13+H14+H15+H16</f>
        <v>4797.8153725132743</v>
      </c>
      <c r="I4" s="2">
        <f>I5+I13+I14+I15+I16</f>
        <v>4240.5000000000009</v>
      </c>
      <c r="J4" s="2">
        <f>I4-H4</f>
        <v>-557.31537251327336</v>
      </c>
      <c r="K4" s="3">
        <f>+I4/H4</f>
        <v>0.88383976263318964</v>
      </c>
    </row>
    <row r="5" spans="1:11" s="4" customFormat="1" x14ac:dyDescent="0.25">
      <c r="A5" s="4" t="s">
        <v>12</v>
      </c>
      <c r="B5" s="4" t="s">
        <v>13</v>
      </c>
      <c r="C5" s="4" t="s">
        <v>14</v>
      </c>
      <c r="D5" s="4" t="s">
        <v>15</v>
      </c>
      <c r="E5" s="5">
        <f>E6+E7+E8+E9+E10+E11+E12</f>
        <v>3609.8764905336598</v>
      </c>
      <c r="F5" s="5">
        <f>F6+F7+F8+F9+F10+F11+F12</f>
        <v>3609.8764905336598</v>
      </c>
      <c r="G5" s="5">
        <f>G6+G7+G8+G9+G10+G11+G12</f>
        <v>3609.8764905336598</v>
      </c>
      <c r="H5" s="5">
        <f>H6+H7+H8+H9+H10+H11+H12</f>
        <v>3609.8764905336598</v>
      </c>
      <c r="I5" s="5">
        <f>I6+I7+I8+I9+I10+I11+I12</f>
        <v>3733.9000000000005</v>
      </c>
      <c r="J5" s="2">
        <f t="shared" ref="J5:J27" si="0">I5-H5</f>
        <v>124.02350946634078</v>
      </c>
      <c r="K5" s="6">
        <f t="shared" ref="K5:K28" si="1">+I5/H5</f>
        <v>1.0343567182399656</v>
      </c>
    </row>
    <row r="6" spans="1:11" x14ac:dyDescent="0.25">
      <c r="A6" t="s">
        <v>16</v>
      </c>
      <c r="B6" t="s">
        <v>17</v>
      </c>
      <c r="C6" t="s">
        <v>18</v>
      </c>
      <c r="D6" t="s">
        <v>19</v>
      </c>
      <c r="E6" s="7">
        <v>1836.8480971841304</v>
      </c>
      <c r="F6" s="7">
        <f>H6</f>
        <v>1836.8480971841304</v>
      </c>
      <c r="G6" s="7">
        <f>H6</f>
        <v>1836.8480971841304</v>
      </c>
      <c r="H6" s="7">
        <v>1836.8480971841304</v>
      </c>
      <c r="I6" s="7">
        <v>1414</v>
      </c>
      <c r="J6" s="7">
        <f>I6-H6</f>
        <v>-422.84809718413044</v>
      </c>
      <c r="K6" s="8">
        <f t="shared" si="1"/>
        <v>0.76979691579703713</v>
      </c>
    </row>
    <row r="7" spans="1:11" x14ac:dyDescent="0.25">
      <c r="A7" t="s">
        <v>20</v>
      </c>
      <c r="B7" t="s">
        <v>21</v>
      </c>
      <c r="C7" t="s">
        <v>22</v>
      </c>
      <c r="D7" t="s">
        <v>23</v>
      </c>
      <c r="E7" s="7">
        <v>84.540708395758344</v>
      </c>
      <c r="F7" s="7">
        <f>H7</f>
        <v>84.540708395758344</v>
      </c>
      <c r="G7" s="7">
        <f t="shared" ref="G7:G28" si="2">H7</f>
        <v>84.540708395758344</v>
      </c>
      <c r="H7" s="7">
        <v>84.540708395758344</v>
      </c>
      <c r="I7" s="7">
        <v>45.5</v>
      </c>
      <c r="J7" s="7">
        <f t="shared" si="0"/>
        <v>-39.040708395758344</v>
      </c>
      <c r="K7" s="8">
        <f t="shared" si="1"/>
        <v>0.53820225620776641</v>
      </c>
    </row>
    <row r="8" spans="1:11" x14ac:dyDescent="0.25">
      <c r="A8" t="s">
        <v>24</v>
      </c>
      <c r="B8" t="s">
        <v>25</v>
      </c>
      <c r="C8" t="s">
        <v>26</v>
      </c>
      <c r="D8" t="s">
        <v>27</v>
      </c>
      <c r="E8" s="7">
        <v>349.72742176249017</v>
      </c>
      <c r="F8" s="7">
        <f t="shared" ref="F8:F28" si="3">H8</f>
        <v>349.72742176249017</v>
      </c>
      <c r="G8" s="7">
        <f t="shared" si="2"/>
        <v>349.72742176249017</v>
      </c>
      <c r="H8" s="7">
        <v>349.72742176249017</v>
      </c>
      <c r="I8" s="7">
        <v>700.3</v>
      </c>
      <c r="J8" s="7">
        <f t="shared" si="0"/>
        <v>350.57257823750979</v>
      </c>
      <c r="K8" s="8">
        <f t="shared" si="1"/>
        <v>2.002416614833233</v>
      </c>
    </row>
    <row r="9" spans="1:11" x14ac:dyDescent="0.25">
      <c r="A9" t="s">
        <v>28</v>
      </c>
      <c r="B9" t="s">
        <v>29</v>
      </c>
      <c r="C9" t="s">
        <v>30</v>
      </c>
      <c r="D9" t="s">
        <v>31</v>
      </c>
      <c r="E9" s="7">
        <v>3.6215797285618021</v>
      </c>
      <c r="F9" s="7">
        <f t="shared" si="3"/>
        <v>3.6215797285618021</v>
      </c>
      <c r="G9" s="7">
        <f t="shared" si="2"/>
        <v>3.6215797285618021</v>
      </c>
      <c r="H9" s="7">
        <v>3.6215797285618021</v>
      </c>
      <c r="I9" s="7">
        <v>3.4</v>
      </c>
      <c r="J9" s="7">
        <f t="shared" si="0"/>
        <v>-0.22157972856180219</v>
      </c>
      <c r="K9" s="8">
        <f t="shared" si="1"/>
        <v>0.93881682990041593</v>
      </c>
    </row>
    <row r="10" spans="1:11" x14ac:dyDescent="0.25">
      <c r="A10" t="s">
        <v>32</v>
      </c>
      <c r="B10" t="s">
        <v>33</v>
      </c>
      <c r="C10" t="s">
        <v>34</v>
      </c>
      <c r="D10" t="s">
        <v>35</v>
      </c>
      <c r="E10" s="7">
        <v>18.664400607142856</v>
      </c>
      <c r="F10" s="7">
        <f t="shared" si="3"/>
        <v>18.664400607142856</v>
      </c>
      <c r="G10" s="7">
        <f t="shared" si="2"/>
        <v>18.664400607142856</v>
      </c>
      <c r="H10" s="7">
        <v>18.664400607142856</v>
      </c>
      <c r="I10" s="7">
        <v>12.4</v>
      </c>
      <c r="J10" s="7">
        <f>I10-H10</f>
        <v>-6.2644006071428553</v>
      </c>
      <c r="K10" s="8">
        <f t="shared" si="1"/>
        <v>0.66436636573555585</v>
      </c>
    </row>
    <row r="11" spans="1:11" x14ac:dyDescent="0.25">
      <c r="A11" t="s">
        <v>36</v>
      </c>
      <c r="B11" t="s">
        <v>37</v>
      </c>
      <c r="C11" t="s">
        <v>38</v>
      </c>
      <c r="D11" t="s">
        <v>39</v>
      </c>
      <c r="E11" s="7">
        <v>206.8387858495887</v>
      </c>
      <c r="F11" s="7">
        <f t="shared" si="3"/>
        <v>206.8387858495887</v>
      </c>
      <c r="G11" s="7">
        <f t="shared" si="2"/>
        <v>206.8387858495887</v>
      </c>
      <c r="H11" s="7">
        <v>206.8387858495887</v>
      </c>
      <c r="I11" s="7">
        <v>202.9</v>
      </c>
      <c r="J11" s="7">
        <f t="shared" si="0"/>
        <v>-3.9387858495886974</v>
      </c>
      <c r="K11" s="8">
        <f>+I11/H11</f>
        <v>0.98095721828277915</v>
      </c>
    </row>
    <row r="12" spans="1:11" x14ac:dyDescent="0.25">
      <c r="A12" t="s">
        <v>40</v>
      </c>
      <c r="B12" t="s">
        <v>41</v>
      </c>
      <c r="C12" t="s">
        <v>42</v>
      </c>
      <c r="D12" t="s">
        <v>43</v>
      </c>
      <c r="E12" s="7">
        <v>1109.6354970059879</v>
      </c>
      <c r="F12" s="7">
        <f t="shared" si="3"/>
        <v>1109.6354970059879</v>
      </c>
      <c r="G12" s="7">
        <f t="shared" si="2"/>
        <v>1109.6354970059879</v>
      </c>
      <c r="H12" s="7">
        <v>1109.6354970059879</v>
      </c>
      <c r="I12" s="7">
        <v>1355.4</v>
      </c>
      <c r="J12" s="7">
        <f t="shared" si="0"/>
        <v>245.76450299401222</v>
      </c>
      <c r="K12" s="8">
        <f t="shared" si="1"/>
        <v>1.2214821927174577</v>
      </c>
    </row>
    <row r="13" spans="1:11" x14ac:dyDescent="0.25">
      <c r="A13" t="s">
        <v>44</v>
      </c>
      <c r="B13" t="s">
        <v>45</v>
      </c>
      <c r="C13" t="s">
        <v>46</v>
      </c>
      <c r="D13" t="s">
        <v>47</v>
      </c>
      <c r="E13" s="7">
        <v>210.04242366753894</v>
      </c>
      <c r="F13" s="7">
        <f t="shared" si="3"/>
        <v>210.04242366753894</v>
      </c>
      <c r="G13" s="7">
        <f t="shared" si="2"/>
        <v>210.04242366753894</v>
      </c>
      <c r="H13" s="7">
        <v>210.04242366753894</v>
      </c>
      <c r="I13" s="7">
        <v>203.2</v>
      </c>
      <c r="J13" s="7">
        <f t="shared" si="0"/>
        <v>-6.8424236675389523</v>
      </c>
      <c r="K13" s="8">
        <f t="shared" si="1"/>
        <v>0.96742361115405273</v>
      </c>
    </row>
    <row r="14" spans="1:11" x14ac:dyDescent="0.25">
      <c r="A14" t="s">
        <v>48</v>
      </c>
      <c r="B14" t="s">
        <v>49</v>
      </c>
      <c r="C14" t="s">
        <v>50</v>
      </c>
      <c r="D14" t="s">
        <v>51</v>
      </c>
      <c r="E14" s="7">
        <v>25.20509084010467</v>
      </c>
      <c r="F14" s="7">
        <f t="shared" si="3"/>
        <v>25.20509084010467</v>
      </c>
      <c r="G14" s="7">
        <f t="shared" si="2"/>
        <v>25.20509084010467</v>
      </c>
      <c r="H14" s="7">
        <v>25.20509084010467</v>
      </c>
      <c r="I14" s="7">
        <v>24.4</v>
      </c>
      <c r="J14" s="7">
        <f t="shared" si="0"/>
        <v>-0.80509084010467191</v>
      </c>
      <c r="K14" s="8">
        <f t="shared" si="1"/>
        <v>0.9680584035498232</v>
      </c>
    </row>
    <row r="15" spans="1:11" x14ac:dyDescent="0.25">
      <c r="A15" t="s">
        <v>52</v>
      </c>
      <c r="B15" t="s">
        <v>53</v>
      </c>
      <c r="C15" t="s">
        <v>54</v>
      </c>
      <c r="D15" t="s">
        <v>55</v>
      </c>
      <c r="E15" s="7">
        <v>176.59462827646715</v>
      </c>
      <c r="F15" s="7">
        <f t="shared" si="3"/>
        <v>176.59462827646715</v>
      </c>
      <c r="G15" s="7">
        <f t="shared" si="2"/>
        <v>176.59462827646715</v>
      </c>
      <c r="H15" s="7">
        <v>176.59462827646715</v>
      </c>
      <c r="I15" s="7">
        <v>137.69999999999999</v>
      </c>
      <c r="J15" s="7">
        <f t="shared" si="0"/>
        <v>-38.894628276467159</v>
      </c>
      <c r="K15" s="8">
        <f t="shared" si="1"/>
        <v>0.7797519173936831</v>
      </c>
    </row>
    <row r="16" spans="1:11" x14ac:dyDescent="0.25">
      <c r="A16" t="s">
        <v>56</v>
      </c>
      <c r="B16" t="s">
        <v>57</v>
      </c>
      <c r="C16" t="s">
        <v>58</v>
      </c>
      <c r="D16" t="s">
        <v>59</v>
      </c>
      <c r="E16" s="7">
        <v>776.09673919550357</v>
      </c>
      <c r="F16" s="7">
        <f t="shared" si="3"/>
        <v>776.09673919550357</v>
      </c>
      <c r="G16" s="7">
        <f t="shared" si="2"/>
        <v>776.09673919550357</v>
      </c>
      <c r="H16" s="7">
        <v>776.09673919550357</v>
      </c>
      <c r="I16" s="7">
        <v>141.30000000000001</v>
      </c>
      <c r="J16" s="7">
        <f t="shared" si="0"/>
        <v>-634.79673919550351</v>
      </c>
      <c r="K16" s="8">
        <f t="shared" si="1"/>
        <v>0.18206493193937473</v>
      </c>
    </row>
    <row r="17" spans="1:12" s="1" customFormat="1" x14ac:dyDescent="0.25">
      <c r="A17" s="1" t="s">
        <v>60</v>
      </c>
      <c r="B17" s="1" t="s">
        <v>61</v>
      </c>
      <c r="C17" s="1" t="s">
        <v>62</v>
      </c>
      <c r="D17" s="1" t="s">
        <v>63</v>
      </c>
      <c r="E17" s="9">
        <v>341.53802161424323</v>
      </c>
      <c r="F17" s="9">
        <f t="shared" si="3"/>
        <v>341.53802161424323</v>
      </c>
      <c r="G17" s="9">
        <f t="shared" si="2"/>
        <v>341.53802161424323</v>
      </c>
      <c r="H17" s="9">
        <v>341.53802161424323</v>
      </c>
      <c r="I17" s="9">
        <v>300.79090162171155</v>
      </c>
      <c r="J17" s="9">
        <f t="shared" si="0"/>
        <v>-40.74711999253168</v>
      </c>
      <c r="K17" s="10">
        <f t="shared" si="1"/>
        <v>0.88069521571875153</v>
      </c>
    </row>
    <row r="18" spans="1:12" s="1" customFormat="1" x14ac:dyDescent="0.25">
      <c r="A18" s="1" t="s">
        <v>64</v>
      </c>
      <c r="B18" s="1" t="s">
        <v>65</v>
      </c>
      <c r="C18" s="1" t="s">
        <v>66</v>
      </c>
      <c r="D18" s="1" t="s">
        <v>67</v>
      </c>
      <c r="E18" s="9">
        <v>81.587101883458345</v>
      </c>
      <c r="F18" s="9">
        <f t="shared" si="3"/>
        <v>81.587101883458345</v>
      </c>
      <c r="G18" s="9">
        <f t="shared" si="2"/>
        <v>81.587101883458345</v>
      </c>
      <c r="H18" s="9">
        <v>81.587101883458345</v>
      </c>
      <c r="I18" s="9">
        <v>81.3</v>
      </c>
      <c r="J18" s="9">
        <f t="shared" si="0"/>
        <v>-0.28710188345834808</v>
      </c>
      <c r="K18" s="10">
        <f t="shared" si="1"/>
        <v>0.99648103834024582</v>
      </c>
    </row>
    <row r="19" spans="1:12" x14ac:dyDescent="0.25">
      <c r="A19" t="s">
        <v>68</v>
      </c>
      <c r="B19" t="s">
        <v>69</v>
      </c>
      <c r="C19" t="s">
        <v>70</v>
      </c>
      <c r="D19" t="s">
        <v>71</v>
      </c>
      <c r="E19" s="7">
        <v>45.162135270663725</v>
      </c>
      <c r="F19" s="7">
        <f t="shared" si="3"/>
        <v>45.162135270663725</v>
      </c>
      <c r="G19" s="7">
        <f t="shared" si="2"/>
        <v>45.162135270663725</v>
      </c>
      <c r="H19" s="7">
        <v>45.162135270663725</v>
      </c>
      <c r="I19" s="7">
        <v>50</v>
      </c>
      <c r="J19" s="7">
        <f t="shared" si="0"/>
        <v>4.8378647293362746</v>
      </c>
      <c r="K19" s="8">
        <f t="shared" si="1"/>
        <v>1.1071221433694884</v>
      </c>
      <c r="L19" s="24">
        <f>I18-I19-I20-I21</f>
        <v>16.699999999999996</v>
      </c>
    </row>
    <row r="20" spans="1:12" x14ac:dyDescent="0.25">
      <c r="A20" t="s">
        <v>48</v>
      </c>
      <c r="B20" t="s">
        <v>49</v>
      </c>
      <c r="C20" t="s">
        <v>50</v>
      </c>
      <c r="D20" t="s">
        <v>51</v>
      </c>
      <c r="E20" s="7">
        <v>5.4194562324796465</v>
      </c>
      <c r="F20" s="7">
        <f t="shared" si="3"/>
        <v>5.4194562324796465</v>
      </c>
      <c r="G20" s="7">
        <f t="shared" si="2"/>
        <v>5.4194562324796465</v>
      </c>
      <c r="H20" s="7">
        <v>5.4194562324796465</v>
      </c>
      <c r="I20" s="7">
        <v>6</v>
      </c>
      <c r="J20" s="7">
        <f t="shared" si="0"/>
        <v>0.58054376752035353</v>
      </c>
      <c r="K20" s="8">
        <f t="shared" si="1"/>
        <v>1.1071221433694887</v>
      </c>
    </row>
    <row r="21" spans="1:12" x14ac:dyDescent="0.25">
      <c r="A21" t="s">
        <v>72</v>
      </c>
      <c r="B21" t="s">
        <v>73</v>
      </c>
      <c r="C21" t="s">
        <v>74</v>
      </c>
      <c r="D21" t="s">
        <v>75</v>
      </c>
      <c r="E21" s="7">
        <v>13.852824590136407</v>
      </c>
      <c r="F21" s="7">
        <f t="shared" si="3"/>
        <v>13.852824590136407</v>
      </c>
      <c r="G21" s="7">
        <f t="shared" si="2"/>
        <v>13.852824590136407</v>
      </c>
      <c r="H21" s="7">
        <v>13.852824590136407</v>
      </c>
      <c r="I21" s="7">
        <v>8.6</v>
      </c>
      <c r="J21" s="7">
        <f t="shared" si="0"/>
        <v>-5.2528245901364077</v>
      </c>
      <c r="K21" s="8">
        <f t="shared" si="1"/>
        <v>0.62081201880831127</v>
      </c>
    </row>
    <row r="22" spans="1:12" x14ac:dyDescent="0.25">
      <c r="A22" t="s">
        <v>76</v>
      </c>
      <c r="B22" t="s">
        <v>77</v>
      </c>
      <c r="C22" t="s">
        <v>78</v>
      </c>
      <c r="D22" t="s">
        <v>79</v>
      </c>
      <c r="E22" s="7">
        <v>17.15268579017857</v>
      </c>
      <c r="F22" s="7">
        <f t="shared" si="3"/>
        <v>17.15268579017857</v>
      </c>
      <c r="G22" s="7">
        <f t="shared" si="2"/>
        <v>17.15268579017857</v>
      </c>
      <c r="H22" s="7">
        <v>17.15268579017857</v>
      </c>
      <c r="I22" s="7">
        <v>16.7</v>
      </c>
      <c r="J22" s="7">
        <f t="shared" si="0"/>
        <v>-0.45268579017857036</v>
      </c>
      <c r="K22" s="8">
        <f t="shared" si="1"/>
        <v>0.97360846017258862</v>
      </c>
    </row>
    <row r="23" spans="1:12" s="1" customFormat="1" x14ac:dyDescent="0.25">
      <c r="A23" s="1" t="s">
        <v>80</v>
      </c>
      <c r="B23" s="1" t="s">
        <v>81</v>
      </c>
      <c r="C23" s="1" t="s">
        <v>82</v>
      </c>
      <c r="D23" s="1" t="s">
        <v>83</v>
      </c>
      <c r="E23" s="9">
        <v>259.95091973078479</v>
      </c>
      <c r="F23" s="9">
        <f t="shared" si="3"/>
        <v>259.95091973078479</v>
      </c>
      <c r="G23" s="9">
        <f t="shared" si="2"/>
        <v>259.95091973078479</v>
      </c>
      <c r="H23" s="9">
        <v>259.95091973078479</v>
      </c>
      <c r="I23" s="9">
        <v>216.33</v>
      </c>
      <c r="J23" s="9">
        <f t="shared" si="0"/>
        <v>-43.620919730784777</v>
      </c>
      <c r="K23" s="10">
        <f t="shared" si="1"/>
        <v>0.83219555531497913</v>
      </c>
    </row>
    <row r="24" spans="1:12" x14ac:dyDescent="0.25">
      <c r="A24" t="s">
        <v>84</v>
      </c>
      <c r="B24" t="s">
        <v>85</v>
      </c>
      <c r="C24" t="s">
        <v>86</v>
      </c>
      <c r="D24" t="s">
        <v>87</v>
      </c>
      <c r="E24" s="7">
        <v>22.216121064155001</v>
      </c>
      <c r="F24" s="7">
        <f t="shared" si="3"/>
        <v>22.216121064155001</v>
      </c>
      <c r="G24" s="7">
        <f t="shared" si="2"/>
        <v>22.216121064155001</v>
      </c>
      <c r="H24" s="7">
        <v>22.216121064155001</v>
      </c>
      <c r="I24" s="7">
        <v>24.9</v>
      </c>
      <c r="J24" s="7">
        <f t="shared" si="0"/>
        <v>2.6838789358449979</v>
      </c>
      <c r="K24" s="8">
        <f t="shared" si="1"/>
        <v>1.1208077201278557</v>
      </c>
    </row>
    <row r="25" spans="1:12" x14ac:dyDescent="0.25">
      <c r="A25" t="s">
        <v>88</v>
      </c>
      <c r="B25" t="s">
        <v>89</v>
      </c>
      <c r="C25" t="s">
        <v>90</v>
      </c>
      <c r="D25" t="s">
        <v>91</v>
      </c>
      <c r="E25" s="7">
        <v>24.525665158097123</v>
      </c>
      <c r="F25" s="7">
        <f t="shared" si="3"/>
        <v>24.525665158097123</v>
      </c>
      <c r="G25" s="7">
        <f t="shared" si="2"/>
        <v>24.525665158097123</v>
      </c>
      <c r="H25" s="7">
        <v>24.525665158097123</v>
      </c>
      <c r="I25" s="7">
        <v>27.1</v>
      </c>
      <c r="J25" s="7">
        <f t="shared" si="0"/>
        <v>2.5743348419028784</v>
      </c>
      <c r="K25" s="8">
        <f t="shared" si="1"/>
        <v>1.1049649347044503</v>
      </c>
      <c r="L25" s="24">
        <f>I23-I24-I25-I26-I27</f>
        <v>34.820000000000014</v>
      </c>
    </row>
    <row r="26" spans="1:12" x14ac:dyDescent="0.25">
      <c r="A26" t="s">
        <v>92</v>
      </c>
      <c r="B26" t="s">
        <v>93</v>
      </c>
      <c r="C26" t="s">
        <v>94</v>
      </c>
      <c r="D26" t="s">
        <v>95</v>
      </c>
      <c r="E26" s="7">
        <v>148.84334601166466</v>
      </c>
      <c r="F26" s="7">
        <f t="shared" si="3"/>
        <v>148.84334601166466</v>
      </c>
      <c r="G26" s="7">
        <f t="shared" si="2"/>
        <v>148.84334601166466</v>
      </c>
      <c r="H26" s="7">
        <v>148.84334601166466</v>
      </c>
      <c r="I26" s="7">
        <v>123.97</v>
      </c>
      <c r="J26" s="7">
        <f t="shared" si="0"/>
        <v>-24.873346011664665</v>
      </c>
      <c r="K26" s="8">
        <f t="shared" si="1"/>
        <v>0.83288909663643695</v>
      </c>
    </row>
    <row r="27" spans="1:12" x14ac:dyDescent="0.25">
      <c r="A27" t="s">
        <v>96</v>
      </c>
      <c r="B27" t="s">
        <v>97</v>
      </c>
      <c r="C27" t="s">
        <v>98</v>
      </c>
      <c r="D27" t="s">
        <v>99</v>
      </c>
      <c r="E27" s="7">
        <v>7.5544362051350005</v>
      </c>
      <c r="F27" s="7">
        <f t="shared" si="3"/>
        <v>7.5544362051350005</v>
      </c>
      <c r="G27" s="7">
        <f t="shared" si="2"/>
        <v>7.5544362051350005</v>
      </c>
      <c r="H27" s="7">
        <v>7.5544362051350005</v>
      </c>
      <c r="I27" s="7">
        <v>5.54</v>
      </c>
      <c r="J27" s="7">
        <f t="shared" si="0"/>
        <v>-2.0144362051350004</v>
      </c>
      <c r="K27" s="8">
        <f t="shared" si="1"/>
        <v>0.73334393852373503</v>
      </c>
    </row>
    <row r="28" spans="1:12" x14ac:dyDescent="0.25">
      <c r="A28" t="s">
        <v>100</v>
      </c>
      <c r="B28" t="s">
        <v>101</v>
      </c>
      <c r="C28" t="s">
        <v>102</v>
      </c>
      <c r="D28" t="s">
        <v>103</v>
      </c>
      <c r="E28" s="7">
        <v>56.811351291732862</v>
      </c>
      <c r="F28" s="7">
        <f t="shared" si="3"/>
        <v>56.811351291732862</v>
      </c>
      <c r="G28" s="7">
        <f t="shared" si="2"/>
        <v>56.811351291732862</v>
      </c>
      <c r="H28" s="7">
        <v>56.811351291732862</v>
      </c>
      <c r="I28" s="7">
        <v>43.758068899992026</v>
      </c>
      <c r="J28" s="7">
        <f>I28-H28</f>
        <v>-13.053282391740836</v>
      </c>
      <c r="K28" s="8">
        <f t="shared" si="1"/>
        <v>0.77023460813824474</v>
      </c>
    </row>
    <row r="29" spans="1:12" x14ac:dyDescent="0.25">
      <c r="E29" s="11"/>
      <c r="F29" s="11"/>
      <c r="G29" s="11"/>
      <c r="H29" s="11"/>
      <c r="I29" s="11"/>
      <c r="J29" s="7"/>
      <c r="K29" s="12"/>
    </row>
    <row r="30" spans="1:12" x14ac:dyDescent="0.25">
      <c r="A30" t="s">
        <v>109</v>
      </c>
      <c r="E30" s="16">
        <v>1050</v>
      </c>
      <c r="F30" s="16">
        <f>+E30</f>
        <v>1050</v>
      </c>
      <c r="G30" s="16">
        <f>+F30</f>
        <v>1050</v>
      </c>
      <c r="H30" s="16">
        <f>+G30</f>
        <v>1050</v>
      </c>
      <c r="I30" s="17">
        <v>990.04809999999998</v>
      </c>
      <c r="J30" s="17">
        <f t="shared" ref="J30" si="4">+H30-I30</f>
        <v>59.951900000000023</v>
      </c>
      <c r="K30" s="18">
        <f t="shared" ref="K30" si="5">+I30/H30</f>
        <v>0.94290295238095234</v>
      </c>
    </row>
    <row r="31" spans="1:12" x14ac:dyDescent="0.25">
      <c r="E31" s="16"/>
      <c r="F31" s="19"/>
      <c r="G31" s="19"/>
      <c r="H31" s="19"/>
      <c r="I31" s="22"/>
      <c r="J31" s="17"/>
      <c r="K31" s="20"/>
    </row>
    <row r="32" spans="1:12" x14ac:dyDescent="0.25">
      <c r="A32" t="s">
        <v>110</v>
      </c>
      <c r="E32" s="16">
        <v>30.551024000000002</v>
      </c>
      <c r="F32" s="16">
        <f>+E32</f>
        <v>30.551024000000002</v>
      </c>
      <c r="G32" s="16">
        <f>+F32</f>
        <v>30.551024000000002</v>
      </c>
      <c r="H32" s="16">
        <f>+G32</f>
        <v>30.551024000000002</v>
      </c>
      <c r="I32" s="23">
        <v>1.67862</v>
      </c>
      <c r="J32" s="17">
        <f>+H32-I32</f>
        <v>28.872404000000003</v>
      </c>
      <c r="K32" s="18">
        <f>+I32/H32</f>
        <v>5.494480315946202E-2</v>
      </c>
    </row>
    <row r="33" spans="1:9" x14ac:dyDescent="0.25">
      <c r="I33" s="7"/>
    </row>
    <row r="34" spans="1:9" x14ac:dyDescent="0.25">
      <c r="I34"/>
    </row>
    <row r="35" spans="1:9" x14ac:dyDescent="0.25">
      <c r="A35" s="14" t="s">
        <v>111</v>
      </c>
      <c r="I35"/>
    </row>
    <row r="36" spans="1:9" x14ac:dyDescent="0.25">
      <c r="I36"/>
    </row>
    <row r="37" spans="1:9" x14ac:dyDescent="0.25">
      <c r="A37" s="14" t="s">
        <v>112</v>
      </c>
      <c r="I37"/>
    </row>
    <row r="38" spans="1:9" x14ac:dyDescent="0.25">
      <c r="I38"/>
    </row>
    <row r="39" spans="1:9" x14ac:dyDescent="0.25">
      <c r="A39" s="15" t="s">
        <v>113</v>
      </c>
      <c r="I39"/>
    </row>
    <row r="40" spans="1:9" x14ac:dyDescent="0.25">
      <c r="I40"/>
    </row>
    <row r="41" spans="1:9" x14ac:dyDescent="0.25">
      <c r="A41" s="15" t="s">
        <v>114</v>
      </c>
      <c r="I41"/>
    </row>
    <row r="42" spans="1:9" x14ac:dyDescent="0.25">
      <c r="I42"/>
    </row>
    <row r="43" spans="1:9" x14ac:dyDescent="0.25">
      <c r="I43"/>
    </row>
    <row r="44" spans="1:9" x14ac:dyDescent="0.25">
      <c r="I44"/>
    </row>
    <row r="45" spans="1:9" x14ac:dyDescent="0.25">
      <c r="I45"/>
    </row>
    <row r="46" spans="1:9" x14ac:dyDescent="0.25">
      <c r="I46"/>
    </row>
    <row r="47" spans="1:9" x14ac:dyDescent="0.25">
      <c r="I47"/>
    </row>
    <row r="48" spans="1:9" x14ac:dyDescent="0.25">
      <c r="I48"/>
    </row>
    <row r="49" spans="9:9" x14ac:dyDescent="0.25">
      <c r="I49"/>
    </row>
    <row r="50" spans="9:9" x14ac:dyDescent="0.25">
      <c r="I50"/>
    </row>
    <row r="51" spans="9:9" x14ac:dyDescent="0.25">
      <c r="I51"/>
    </row>
    <row r="52" spans="9:9" x14ac:dyDescent="0.25">
      <c r="I52"/>
    </row>
    <row r="53" spans="9:9" x14ac:dyDescent="0.25">
      <c r="I53"/>
    </row>
    <row r="54" spans="9:9" x14ac:dyDescent="0.25">
      <c r="I54"/>
    </row>
    <row r="55" spans="9:9" x14ac:dyDescent="0.25">
      <c r="I55"/>
    </row>
    <row r="56" spans="9:9" x14ac:dyDescent="0.25">
      <c r="I56"/>
    </row>
    <row r="57" spans="9:9" x14ac:dyDescent="0.25">
      <c r="I57"/>
    </row>
    <row r="58" spans="9:9" x14ac:dyDescent="0.25">
      <c r="I58"/>
    </row>
    <row r="59" spans="9:9" x14ac:dyDescent="0.25">
      <c r="I59"/>
    </row>
    <row r="60" spans="9:9" x14ac:dyDescent="0.25">
      <c r="I60"/>
    </row>
    <row r="61" spans="9:9" x14ac:dyDescent="0.25">
      <c r="I61"/>
    </row>
    <row r="62" spans="9:9" x14ac:dyDescent="0.25">
      <c r="I62"/>
    </row>
    <row r="63" spans="9:9" x14ac:dyDescent="0.25">
      <c r="I63"/>
    </row>
    <row r="64" spans="9:9" x14ac:dyDescent="0.25">
      <c r="I64"/>
    </row>
    <row r="65" spans="9:9" x14ac:dyDescent="0.25">
      <c r="I65"/>
    </row>
    <row r="66" spans="9:9" x14ac:dyDescent="0.25">
      <c r="I66"/>
    </row>
    <row r="67" spans="9:9" x14ac:dyDescent="0.25">
      <c r="I67"/>
    </row>
    <row r="68" spans="9:9" x14ac:dyDescent="0.25">
      <c r="I68"/>
    </row>
    <row r="69" spans="9:9" x14ac:dyDescent="0.25">
      <c r="I69"/>
    </row>
    <row r="70" spans="9:9" x14ac:dyDescent="0.25">
      <c r="I70"/>
    </row>
    <row r="71" spans="9:9" x14ac:dyDescent="0.25">
      <c r="I71"/>
    </row>
    <row r="72" spans="9:9" x14ac:dyDescent="0.25">
      <c r="I72"/>
    </row>
    <row r="73" spans="9:9" x14ac:dyDescent="0.25">
      <c r="I73"/>
    </row>
    <row r="74" spans="9:9" x14ac:dyDescent="0.25">
      <c r="I74"/>
    </row>
    <row r="75" spans="9:9" x14ac:dyDescent="0.25">
      <c r="I75"/>
    </row>
    <row r="76" spans="9:9" x14ac:dyDescent="0.25">
      <c r="I76"/>
    </row>
    <row r="77" spans="9:9" x14ac:dyDescent="0.25">
      <c r="I77"/>
    </row>
    <row r="78" spans="9:9" x14ac:dyDescent="0.25">
      <c r="I78"/>
    </row>
    <row r="79" spans="9:9" x14ac:dyDescent="0.25">
      <c r="I79"/>
    </row>
    <row r="80" spans="9:9" x14ac:dyDescent="0.25">
      <c r="I80"/>
    </row>
    <row r="81" spans="9:9" x14ac:dyDescent="0.25">
      <c r="I81"/>
    </row>
    <row r="82" spans="9:9" x14ac:dyDescent="0.25">
      <c r="I82"/>
    </row>
    <row r="83" spans="9:9" x14ac:dyDescent="0.25">
      <c r="I83"/>
    </row>
    <row r="84" spans="9:9" x14ac:dyDescent="0.25">
      <c r="I84"/>
    </row>
    <row r="85" spans="9:9" x14ac:dyDescent="0.25">
      <c r="I85"/>
    </row>
    <row r="86" spans="9:9" x14ac:dyDescent="0.25">
      <c r="I86"/>
    </row>
    <row r="87" spans="9:9" x14ac:dyDescent="0.25">
      <c r="I87"/>
    </row>
    <row r="88" spans="9:9" x14ac:dyDescent="0.25">
      <c r="I88"/>
    </row>
    <row r="89" spans="9:9" x14ac:dyDescent="0.25">
      <c r="I89"/>
    </row>
    <row r="90" spans="9:9" x14ac:dyDescent="0.25">
      <c r="I90"/>
    </row>
    <row r="91" spans="9:9" x14ac:dyDescent="0.25">
      <c r="I91"/>
    </row>
    <row r="92" spans="9:9" x14ac:dyDescent="0.25">
      <c r="I92"/>
    </row>
    <row r="93" spans="9:9" x14ac:dyDescent="0.25">
      <c r="I93"/>
    </row>
    <row r="94" spans="9:9" x14ac:dyDescent="0.25">
      <c r="I94"/>
    </row>
    <row r="95" spans="9:9" x14ac:dyDescent="0.25">
      <c r="I95"/>
    </row>
    <row r="96" spans="9:9" x14ac:dyDescent="0.25">
      <c r="I96"/>
    </row>
    <row r="97" spans="9:9" x14ac:dyDescent="0.25">
      <c r="I97"/>
    </row>
    <row r="98" spans="9:9" x14ac:dyDescent="0.25">
      <c r="I98"/>
    </row>
    <row r="99" spans="9:9" x14ac:dyDescent="0.25">
      <c r="I99"/>
    </row>
    <row r="100" spans="9:9" x14ac:dyDescent="0.25">
      <c r="I100"/>
    </row>
    <row r="101" spans="9:9" x14ac:dyDescent="0.25">
      <c r="I101"/>
    </row>
    <row r="102" spans="9:9" x14ac:dyDescent="0.25">
      <c r="I102"/>
    </row>
    <row r="103" spans="9:9" x14ac:dyDescent="0.25">
      <c r="I103"/>
    </row>
    <row r="104" spans="9:9" x14ac:dyDescent="0.25">
      <c r="I104"/>
    </row>
    <row r="105" spans="9:9" x14ac:dyDescent="0.25">
      <c r="I105"/>
    </row>
    <row r="106" spans="9:9" x14ac:dyDescent="0.25">
      <c r="I106"/>
    </row>
    <row r="107" spans="9:9" x14ac:dyDescent="0.25">
      <c r="I107"/>
    </row>
    <row r="108" spans="9:9" x14ac:dyDescent="0.25">
      <c r="I108"/>
    </row>
    <row r="109" spans="9:9" x14ac:dyDescent="0.25">
      <c r="I109"/>
    </row>
    <row r="110" spans="9:9" x14ac:dyDescent="0.25">
      <c r="I110"/>
    </row>
    <row r="111" spans="9:9" x14ac:dyDescent="0.25">
      <c r="I111"/>
    </row>
    <row r="112" spans="9:9" x14ac:dyDescent="0.25">
      <c r="I112"/>
    </row>
    <row r="113" spans="9:9" x14ac:dyDescent="0.25">
      <c r="I113"/>
    </row>
    <row r="114" spans="9:9" x14ac:dyDescent="0.25">
      <c r="I114"/>
    </row>
    <row r="115" spans="9:9" x14ac:dyDescent="0.25">
      <c r="I115"/>
    </row>
    <row r="116" spans="9:9" x14ac:dyDescent="0.25">
      <c r="I116"/>
    </row>
    <row r="117" spans="9:9" x14ac:dyDescent="0.25">
      <c r="I117"/>
    </row>
    <row r="118" spans="9:9" x14ac:dyDescent="0.25">
      <c r="I118"/>
    </row>
    <row r="119" spans="9:9" x14ac:dyDescent="0.25">
      <c r="I119"/>
    </row>
    <row r="120" spans="9:9" x14ac:dyDescent="0.25">
      <c r="I120"/>
    </row>
    <row r="121" spans="9:9" x14ac:dyDescent="0.25">
      <c r="I121"/>
    </row>
    <row r="122" spans="9:9" x14ac:dyDescent="0.25">
      <c r="I122"/>
    </row>
    <row r="123" spans="9:9" x14ac:dyDescent="0.25">
      <c r="I123"/>
    </row>
    <row r="124" spans="9:9" x14ac:dyDescent="0.25">
      <c r="I124"/>
    </row>
    <row r="125" spans="9:9" x14ac:dyDescent="0.25">
      <c r="I125"/>
    </row>
    <row r="126" spans="9:9" x14ac:dyDescent="0.25">
      <c r="I126"/>
    </row>
    <row r="127" spans="9:9" x14ac:dyDescent="0.25">
      <c r="I127"/>
    </row>
    <row r="128" spans="9:9" x14ac:dyDescent="0.25">
      <c r="I128"/>
    </row>
    <row r="129" spans="9:9" x14ac:dyDescent="0.25">
      <c r="I129"/>
    </row>
    <row r="130" spans="9:9" x14ac:dyDescent="0.25">
      <c r="I130"/>
    </row>
    <row r="131" spans="9:9" x14ac:dyDescent="0.25">
      <c r="I131"/>
    </row>
    <row r="132" spans="9:9" x14ac:dyDescent="0.25">
      <c r="I132"/>
    </row>
    <row r="133" spans="9:9" x14ac:dyDescent="0.25">
      <c r="I133"/>
    </row>
    <row r="134" spans="9:9" x14ac:dyDescent="0.25">
      <c r="I134"/>
    </row>
    <row r="135" spans="9:9" x14ac:dyDescent="0.25">
      <c r="I135"/>
    </row>
    <row r="136" spans="9:9" x14ac:dyDescent="0.25">
      <c r="I136"/>
    </row>
    <row r="137" spans="9:9" x14ac:dyDescent="0.25">
      <c r="I137"/>
    </row>
    <row r="138" spans="9:9" x14ac:dyDescent="0.25">
      <c r="I138"/>
    </row>
    <row r="139" spans="9:9" x14ac:dyDescent="0.25">
      <c r="I139"/>
    </row>
    <row r="140" spans="9:9" x14ac:dyDescent="0.25">
      <c r="I140"/>
    </row>
    <row r="141" spans="9:9" x14ac:dyDescent="0.25">
      <c r="I141"/>
    </row>
    <row r="142" spans="9:9" x14ac:dyDescent="0.25">
      <c r="I142"/>
    </row>
    <row r="143" spans="9:9" x14ac:dyDescent="0.25">
      <c r="I143"/>
    </row>
    <row r="144" spans="9:9" x14ac:dyDescent="0.25">
      <c r="I144"/>
    </row>
    <row r="145" spans="9:9" x14ac:dyDescent="0.25">
      <c r="I145"/>
    </row>
    <row r="146" spans="9:9" x14ac:dyDescent="0.25">
      <c r="I146"/>
    </row>
    <row r="147" spans="9:9" x14ac:dyDescent="0.25">
      <c r="I147"/>
    </row>
    <row r="148" spans="9:9" x14ac:dyDescent="0.25">
      <c r="I148"/>
    </row>
    <row r="149" spans="9:9" x14ac:dyDescent="0.25">
      <c r="I149"/>
    </row>
    <row r="150" spans="9:9" x14ac:dyDescent="0.25">
      <c r="I150"/>
    </row>
    <row r="151" spans="9:9" x14ac:dyDescent="0.25">
      <c r="I151"/>
    </row>
    <row r="152" spans="9:9" x14ac:dyDescent="0.25">
      <c r="I152"/>
    </row>
    <row r="153" spans="9:9" x14ac:dyDescent="0.25">
      <c r="I153"/>
    </row>
    <row r="154" spans="9:9" x14ac:dyDescent="0.25">
      <c r="I154"/>
    </row>
    <row r="155" spans="9:9" x14ac:dyDescent="0.25">
      <c r="I155"/>
    </row>
    <row r="156" spans="9:9" x14ac:dyDescent="0.25">
      <c r="I156"/>
    </row>
    <row r="157" spans="9:9" x14ac:dyDescent="0.25">
      <c r="I157"/>
    </row>
    <row r="158" spans="9:9" x14ac:dyDescent="0.25">
      <c r="I158"/>
    </row>
    <row r="159" spans="9:9" x14ac:dyDescent="0.25">
      <c r="I159"/>
    </row>
    <row r="160" spans="9:9" x14ac:dyDescent="0.25">
      <c r="I160"/>
    </row>
    <row r="161" spans="9:9" x14ac:dyDescent="0.25">
      <c r="I161"/>
    </row>
    <row r="162" spans="9:9" x14ac:dyDescent="0.25">
      <c r="I162"/>
    </row>
    <row r="163" spans="9:9" x14ac:dyDescent="0.25">
      <c r="I163"/>
    </row>
    <row r="164" spans="9:9" x14ac:dyDescent="0.25">
      <c r="I164"/>
    </row>
    <row r="165" spans="9:9" x14ac:dyDescent="0.25">
      <c r="I165"/>
    </row>
    <row r="166" spans="9:9" x14ac:dyDescent="0.25">
      <c r="I166"/>
    </row>
    <row r="167" spans="9:9" x14ac:dyDescent="0.25">
      <c r="I167"/>
    </row>
    <row r="168" spans="9:9" x14ac:dyDescent="0.25">
      <c r="I168"/>
    </row>
    <row r="169" spans="9:9" x14ac:dyDescent="0.25">
      <c r="I169"/>
    </row>
    <row r="170" spans="9:9" x14ac:dyDescent="0.25">
      <c r="I170"/>
    </row>
    <row r="171" spans="9:9" x14ac:dyDescent="0.25">
      <c r="I171"/>
    </row>
    <row r="172" spans="9:9" x14ac:dyDescent="0.25">
      <c r="I172"/>
    </row>
    <row r="173" spans="9:9" x14ac:dyDescent="0.25">
      <c r="I173"/>
    </row>
    <row r="174" spans="9:9" x14ac:dyDescent="0.25">
      <c r="I174"/>
    </row>
    <row r="175" spans="9:9" x14ac:dyDescent="0.25">
      <c r="I175"/>
    </row>
    <row r="176" spans="9:9" x14ac:dyDescent="0.25">
      <c r="I176"/>
    </row>
    <row r="177" spans="9:9" x14ac:dyDescent="0.25">
      <c r="I177"/>
    </row>
    <row r="178" spans="9:9" x14ac:dyDescent="0.25">
      <c r="I178"/>
    </row>
    <row r="179" spans="9:9" x14ac:dyDescent="0.25">
      <c r="I179"/>
    </row>
    <row r="180" spans="9:9" x14ac:dyDescent="0.25">
      <c r="I180"/>
    </row>
    <row r="181" spans="9:9" x14ac:dyDescent="0.25">
      <c r="I181"/>
    </row>
    <row r="182" spans="9:9" x14ac:dyDescent="0.25">
      <c r="I182"/>
    </row>
    <row r="183" spans="9:9" x14ac:dyDescent="0.25">
      <c r="I183"/>
    </row>
    <row r="184" spans="9:9" x14ac:dyDescent="0.25">
      <c r="I184"/>
    </row>
    <row r="185" spans="9:9" x14ac:dyDescent="0.25">
      <c r="I185"/>
    </row>
    <row r="186" spans="9:9" x14ac:dyDescent="0.25">
      <c r="I186"/>
    </row>
    <row r="187" spans="9:9" x14ac:dyDescent="0.25">
      <c r="I187"/>
    </row>
    <row r="188" spans="9:9" x14ac:dyDescent="0.25">
      <c r="I188"/>
    </row>
    <row r="189" spans="9:9" x14ac:dyDescent="0.25">
      <c r="I189"/>
    </row>
    <row r="190" spans="9:9" x14ac:dyDescent="0.25">
      <c r="I190"/>
    </row>
    <row r="191" spans="9:9" x14ac:dyDescent="0.25">
      <c r="I191"/>
    </row>
    <row r="192" spans="9:9" x14ac:dyDescent="0.25">
      <c r="I192"/>
    </row>
    <row r="193" spans="9:9" x14ac:dyDescent="0.25">
      <c r="I193"/>
    </row>
    <row r="194" spans="9:9" x14ac:dyDescent="0.25">
      <c r="I194"/>
    </row>
    <row r="195" spans="9:9" x14ac:dyDescent="0.25">
      <c r="I195"/>
    </row>
    <row r="196" spans="9:9" x14ac:dyDescent="0.25">
      <c r="I196"/>
    </row>
    <row r="197" spans="9:9" x14ac:dyDescent="0.25">
      <c r="I197"/>
    </row>
    <row r="198" spans="9:9" x14ac:dyDescent="0.25">
      <c r="I198"/>
    </row>
    <row r="199" spans="9:9" x14ac:dyDescent="0.25">
      <c r="I199"/>
    </row>
    <row r="200" spans="9:9" x14ac:dyDescent="0.25">
      <c r="I200"/>
    </row>
    <row r="201" spans="9:9" x14ac:dyDescent="0.25">
      <c r="I201"/>
    </row>
    <row r="202" spans="9:9" x14ac:dyDescent="0.25">
      <c r="I202"/>
    </row>
    <row r="203" spans="9:9" x14ac:dyDescent="0.25">
      <c r="I203"/>
    </row>
    <row r="204" spans="9:9" x14ac:dyDescent="0.25">
      <c r="I204"/>
    </row>
    <row r="205" spans="9:9" x14ac:dyDescent="0.25">
      <c r="I205"/>
    </row>
    <row r="206" spans="9:9" x14ac:dyDescent="0.25">
      <c r="I206"/>
    </row>
    <row r="207" spans="9:9" x14ac:dyDescent="0.25">
      <c r="I207"/>
    </row>
    <row r="208" spans="9:9" x14ac:dyDescent="0.25">
      <c r="I208"/>
    </row>
    <row r="209" spans="9:9" x14ac:dyDescent="0.25">
      <c r="I209"/>
    </row>
    <row r="210" spans="9:9" x14ac:dyDescent="0.25">
      <c r="I210"/>
    </row>
    <row r="211" spans="9:9" x14ac:dyDescent="0.25">
      <c r="I211"/>
    </row>
    <row r="212" spans="9:9" x14ac:dyDescent="0.25">
      <c r="I212"/>
    </row>
    <row r="213" spans="9:9" x14ac:dyDescent="0.25">
      <c r="I213"/>
    </row>
    <row r="214" spans="9:9" x14ac:dyDescent="0.25">
      <c r="I214"/>
    </row>
    <row r="215" spans="9:9" x14ac:dyDescent="0.25">
      <c r="I215"/>
    </row>
    <row r="216" spans="9:9" x14ac:dyDescent="0.25">
      <c r="I216"/>
    </row>
    <row r="217" spans="9:9" x14ac:dyDescent="0.25">
      <c r="I217"/>
    </row>
    <row r="218" spans="9:9" x14ac:dyDescent="0.25">
      <c r="I218"/>
    </row>
    <row r="219" spans="9:9" x14ac:dyDescent="0.25">
      <c r="I219"/>
    </row>
    <row r="220" spans="9:9" x14ac:dyDescent="0.25">
      <c r="I220"/>
    </row>
    <row r="221" spans="9:9" x14ac:dyDescent="0.25">
      <c r="I221"/>
    </row>
    <row r="222" spans="9:9" x14ac:dyDescent="0.25">
      <c r="I222"/>
    </row>
    <row r="223" spans="9:9" x14ac:dyDescent="0.25">
      <c r="I223"/>
    </row>
    <row r="224" spans="9:9" x14ac:dyDescent="0.25">
      <c r="I224"/>
    </row>
    <row r="225" spans="9:9" x14ac:dyDescent="0.25">
      <c r="I225"/>
    </row>
    <row r="226" spans="9:9" x14ac:dyDescent="0.25">
      <c r="I226"/>
    </row>
    <row r="227" spans="9:9" x14ac:dyDescent="0.25">
      <c r="I227"/>
    </row>
    <row r="228" spans="9:9" x14ac:dyDescent="0.25">
      <c r="I228"/>
    </row>
    <row r="229" spans="9:9" x14ac:dyDescent="0.25">
      <c r="I229"/>
    </row>
    <row r="230" spans="9:9" x14ac:dyDescent="0.25">
      <c r="I230"/>
    </row>
    <row r="231" spans="9:9" x14ac:dyDescent="0.25">
      <c r="I231"/>
    </row>
    <row r="232" spans="9:9" x14ac:dyDescent="0.25">
      <c r="I232"/>
    </row>
    <row r="233" spans="9:9" x14ac:dyDescent="0.25">
      <c r="I233"/>
    </row>
    <row r="234" spans="9:9" x14ac:dyDescent="0.25">
      <c r="I234"/>
    </row>
    <row r="235" spans="9:9" x14ac:dyDescent="0.25">
      <c r="I235"/>
    </row>
    <row r="236" spans="9:9" x14ac:dyDescent="0.25">
      <c r="I236"/>
    </row>
    <row r="237" spans="9:9" x14ac:dyDescent="0.25">
      <c r="I237"/>
    </row>
    <row r="238" spans="9:9" x14ac:dyDescent="0.25">
      <c r="I238"/>
    </row>
    <row r="239" spans="9:9" x14ac:dyDescent="0.25">
      <c r="I239"/>
    </row>
    <row r="240" spans="9:9" x14ac:dyDescent="0.25">
      <c r="I240"/>
    </row>
    <row r="241" spans="9:9" x14ac:dyDescent="0.25">
      <c r="I241"/>
    </row>
    <row r="242" spans="9:9" x14ac:dyDescent="0.25">
      <c r="I242"/>
    </row>
    <row r="243" spans="9:9" x14ac:dyDescent="0.25">
      <c r="I243"/>
    </row>
    <row r="244" spans="9:9" x14ac:dyDescent="0.25">
      <c r="I244"/>
    </row>
  </sheetData>
  <mergeCells count="1">
    <mergeCell ref="A1:K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 1 полуг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Нурбек Чориев</dc:creator>
  <cp:lastModifiedBy>Bekzod Xakimov</cp:lastModifiedBy>
  <cp:lastPrinted>2026-05-26T06:40:55Z</cp:lastPrinted>
  <dcterms:created xsi:type="dcterms:W3CDTF">2026-01-06T06:18:03Z</dcterms:created>
  <dcterms:modified xsi:type="dcterms:W3CDTF">2026-07-29T11:54:46Z</dcterms:modified>
</cp:coreProperties>
</file>